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nUpr\Desktop\"/>
    </mc:Choice>
  </mc:AlternateContent>
  <bookViews>
    <workbookView xWindow="0" yWindow="0" windowWidth="18360" windowHeight="10110"/>
  </bookViews>
  <sheets>
    <sheet name="без учета счетов бюджета" sheetId="2" r:id="rId1"/>
  </sheets>
  <definedNames>
    <definedName name="_xlnm.Print_Titles" localSheetId="0">'без учета счетов бюджета'!$4:$5</definedName>
  </definedNames>
  <calcPr calcId="152511"/>
</workbook>
</file>

<file path=xl/calcChain.xml><?xml version="1.0" encoding="utf-8"?>
<calcChain xmlns="http://schemas.openxmlformats.org/spreadsheetml/2006/main">
  <c r="N21" i="2" l="1"/>
  <c r="N38" i="2"/>
  <c r="N39" i="2"/>
  <c r="N35" i="2"/>
  <c r="N34" i="2"/>
  <c r="N20" i="2"/>
  <c r="N19" i="2"/>
  <c r="N18" i="2"/>
  <c r="N36" i="2" l="1"/>
  <c r="N41" i="2"/>
  <c r="N40" i="2"/>
  <c r="N37" i="2"/>
  <c r="O58" i="2" l="1"/>
  <c r="U58" i="2"/>
  <c r="V58" i="2"/>
  <c r="W58" i="2"/>
  <c r="X58" i="2"/>
  <c r="Y58" i="2"/>
  <c r="Z58" i="2"/>
  <c r="AA58" i="2"/>
  <c r="AB58" i="2"/>
  <c r="AC58" i="2"/>
  <c r="AD58" i="2"/>
  <c r="AE58" i="2"/>
  <c r="O49" i="2"/>
  <c r="O53" i="2" s="1"/>
  <c r="P58" i="2"/>
  <c r="Q58" i="2"/>
  <c r="R58" i="2"/>
  <c r="S49" i="2"/>
  <c r="S53" i="2" s="1"/>
  <c r="T58" i="2"/>
  <c r="W49" i="2"/>
  <c r="W53" i="2" s="1"/>
  <c r="X49" i="2"/>
  <c r="X53" i="2" s="1"/>
  <c r="Y49" i="2"/>
  <c r="Y53" i="2" s="1"/>
  <c r="Z49" i="2"/>
  <c r="Z53" i="2" s="1"/>
  <c r="AE49" i="2"/>
  <c r="AE53" i="2" s="1"/>
  <c r="P49" i="2"/>
  <c r="P53" i="2" s="1"/>
  <c r="U49" i="2"/>
  <c r="U53" i="2" s="1"/>
  <c r="V49" i="2"/>
  <c r="V53" i="2" s="1"/>
  <c r="AA49" i="2"/>
  <c r="AA53" i="2" s="1"/>
  <c r="AB49" i="2"/>
  <c r="AB53" i="2" s="1"/>
  <c r="AC49" i="2"/>
  <c r="AC53" i="2" s="1"/>
  <c r="AD49" i="2"/>
  <c r="AD53" i="2" s="1"/>
  <c r="R49" i="2" l="1"/>
  <c r="R53" i="2" s="1"/>
  <c r="Q49" i="2"/>
  <c r="Q53" i="2" s="1"/>
  <c r="T49" i="2"/>
  <c r="T53" i="2" s="1"/>
  <c r="S58" i="2"/>
</calcChain>
</file>

<file path=xl/sharedStrings.xml><?xml version="1.0" encoding="utf-8"?>
<sst xmlns="http://schemas.openxmlformats.org/spreadsheetml/2006/main" count="116" uniqueCount="52">
  <si>
    <t>Вед.</t>
  </si>
  <si>
    <t>Разд.</t>
  </si>
  <si>
    <t>Ц.ст.</t>
  </si>
  <si>
    <t>Расх.</t>
  </si>
  <si>
    <t>КОСГУ</t>
  </si>
  <si>
    <t>ДопКласс</t>
  </si>
  <si>
    <t/>
  </si>
  <si>
    <t>000</t>
  </si>
  <si>
    <t>0000</t>
  </si>
  <si>
    <t>0000000000</t>
  </si>
  <si>
    <t>руб.</t>
  </si>
  <si>
    <t>Наименование получателя бюджетных средств</t>
  </si>
  <si>
    <t xml:space="preserve">  Администрация Пышминского городского округа</t>
  </si>
  <si>
    <t xml:space="preserve">     Дума Пышминского городского округа</t>
  </si>
  <si>
    <t xml:space="preserve">     муниципальное казенное учреждение Пышминского городского округа "Управление культуры и туризма"</t>
  </si>
  <si>
    <t xml:space="preserve">    муниципальное казенное учреждение Пышминского городского округа "Управление образования и молодежной политики"</t>
  </si>
  <si>
    <t xml:space="preserve">    муниципальное казенное учреждение Пышминского городского округа "Хозяйственно-эксплуатационная служба"</t>
  </si>
  <si>
    <t xml:space="preserve"> Муниципальное казенное учреждение Пышминского городского округа "Центр компенсаций и субсидий за жилищно-коммунальные услуги"</t>
  </si>
  <si>
    <t xml:space="preserve">     Счетная палата Пышминского городского округа</t>
  </si>
  <si>
    <t xml:space="preserve">    Финансовое управление администрации Пышминского городского округа</t>
  </si>
  <si>
    <t>кассовый расход</t>
  </si>
  <si>
    <t xml:space="preserve">  муниципальное бюджетное учреждение Пышминского городского округа "Центр физической культуры и спорта"</t>
  </si>
  <si>
    <t xml:space="preserve">  Муниципальное бюджетное учреждение Пышминского городского округа "Библиотечно-информационный центр"</t>
  </si>
  <si>
    <t xml:space="preserve">  Муниципальное бюджетное учреждение Пышминского городского округа "Центр культуры и досуга"</t>
  </si>
  <si>
    <t xml:space="preserve">  муниципальная бюджетная общеобразовательная организация Пышминского городского округа "Талицкая начальная общеобразовательная школа"</t>
  </si>
  <si>
    <t xml:space="preserve">  муниципальная бюджетная общеобразовательная организация Пышминского городского округа "Тимохинская начальная общеобразовательная школа"</t>
  </si>
  <si>
    <t xml:space="preserve">  муниципальная бюджетная общеобразовательная организация Пышминского городского округа "Тупицынская начальная общеобразовательная школа"</t>
  </si>
  <si>
    <t xml:space="preserve">  муниципальная бюджетная общеобразовательная организация Пышминского городского округа"Пульниковская начальная общеобразовательная школа"</t>
  </si>
  <si>
    <t xml:space="preserve">  муниципальное  бюджетное дошкольное образовательное учреждение Пышминского городского округа "Пышминский детский сад № 5"</t>
  </si>
  <si>
    <t xml:space="preserve">  муниципальное бюджетное  учреждение дополнительного образования  Пышминского городского округа "Пышминский центр дополнительного образования "</t>
  </si>
  <si>
    <t xml:space="preserve">  муниципальное бюджетное дошкольное  образовательное учреждение Пышминского городского округа "Печеркинский детский сад"</t>
  </si>
  <si>
    <t xml:space="preserve">  муниципальное бюджетное дошкольное  образовательное учреждение Пышминского городского округа "Чупинский детский сад"</t>
  </si>
  <si>
    <t xml:space="preserve">  муниципальное бюджетное дошкольное образовательное учреждение Пышминского городского округа "Боровлянский детский сад"</t>
  </si>
  <si>
    <t xml:space="preserve">  муниципальное бюджетное дошкольное образовательное учреждение Пышминского городского округа "Первомайский детский сад"</t>
  </si>
  <si>
    <t xml:space="preserve">  муниципальное бюджетное дошкольное образовательное учреждение Пышминского городского округа "Пышминский детский сад № 3"</t>
  </si>
  <si>
    <t xml:space="preserve">  муниципальное бюджетное дошкольное образовательное учреждение Пышминского городского округа "Пышминский детский сад № 7"</t>
  </si>
  <si>
    <t xml:space="preserve">  муниципальное бюджетное дошкольное образовательное учреждение Пышминского городского округа "Родинский детский сад"</t>
  </si>
  <si>
    <t xml:space="preserve">  муниципальное бюджетное дошкольное образовательное учреждение Пышминского городского округа "Трифоновский детский сад"</t>
  </si>
  <si>
    <t xml:space="preserve">  муниципальное бюджетное дошкольное образовательное учреждение Пышминского городского округа "Черемышский детский сад"</t>
  </si>
  <si>
    <t xml:space="preserve">  муниципальное бюджетное дошкольное образовательное учреждение Пышминского городского округа "Чернышовский детский сад"</t>
  </si>
  <si>
    <t xml:space="preserve">  муниципальное бюджетное дошкольное образовательное учреждение Пышминского городского округа" Пышминский детский сад № 6"</t>
  </si>
  <si>
    <t xml:space="preserve">  муниципальное бюджетное общеобразовательное учреждение Пышминского городского округа "Боровлянская средняя общеобразовательная школа"</t>
  </si>
  <si>
    <t xml:space="preserve">  муниципальное бюджетное общеобразовательное учреждение Пышминского городского округа "Ощепковская средняя общеобразовательная школа"</t>
  </si>
  <si>
    <t xml:space="preserve">  муниципальное бюджетное общеобразовательное учреждение Пышминского городского округа "Первомайская основная общеобразовательная школа"</t>
  </si>
  <si>
    <t xml:space="preserve">  муниципальное бюджетное общеобразовательное учреждение Пышминского городского округа "Печеркинская средняя общеобразовательная школа"</t>
  </si>
  <si>
    <t xml:space="preserve">  муниципальное бюджетное общеобразовательное учреждение Пышминского городского округа "Пышминская средняя общеобразовательная школа"</t>
  </si>
  <si>
    <t xml:space="preserve">  муниципальное бюджетное общеобразовательное учреждение Пышминского городского округа "Трифоновская средняя общеобразовательная школа"</t>
  </si>
  <si>
    <t xml:space="preserve">  муниципальное бюджетное общеобразовательное учреждение Пышминского городского округа "Черемышская средняя общеобразовательная школа"</t>
  </si>
  <si>
    <t xml:space="preserve">  муниципальное бюджетное общеобразовательное учреждение Пышминского городского округа "Четкаринская средняя общеобразовательная школа"</t>
  </si>
  <si>
    <t xml:space="preserve">  муниципальное бюджетное учреждение дополнительного образования Пышминского городского округа "Пышминская детская школа искусств"</t>
  </si>
  <si>
    <t xml:space="preserve">  муниципальное бюджетное учреждение дополнительного образования Пышминского городского округа "Пышминская спортивная школа"</t>
  </si>
  <si>
    <t>Сведения об использовании выделяемых бюджетных средств из бюджета Пышминского городского округа бюджетными и казенными учреждениями                                                  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</si>
</sst>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color rgb="FF000000"/>
      <name val="Arial"/>
    </font>
    <font>
      <b/>
      <sz val="10"/>
      <color rgb="FF000000"/>
      <name val="Arial"/>
    </font>
    <font>
      <b/>
      <sz val="14"/>
      <color rgb="FF000000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sz val="14"/>
      <name val="Liberation Serif"/>
      <family val="1"/>
      <charset val="204"/>
    </font>
    <font>
      <sz val="14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CCFFCC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8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6" fillId="0" borderId="1"/>
    <xf numFmtId="0" fontId="7" fillId="0" borderId="1">
      <alignment horizontal="center" wrapText="1"/>
    </xf>
    <xf numFmtId="0" fontId="4" fillId="0" borderId="1"/>
    <xf numFmtId="0" fontId="7" fillId="0" borderId="1">
      <alignment horizontal="center"/>
    </xf>
    <xf numFmtId="0" fontId="5" fillId="0" borderId="1"/>
    <xf numFmtId="0" fontId="5" fillId="0" borderId="2">
      <alignment horizontal="center" vertical="center" wrapText="1"/>
    </xf>
    <xf numFmtId="0" fontId="5" fillId="0" borderId="2">
      <alignment horizontal="left" vertical="top" wrapText="1"/>
    </xf>
    <xf numFmtId="49" fontId="5" fillId="0" borderId="2">
      <alignment horizontal="center" vertical="top" shrinkToFit="1"/>
    </xf>
    <xf numFmtId="4" fontId="5" fillId="6" borderId="2">
      <alignment horizontal="right" vertical="top" shrinkToFit="1"/>
    </xf>
    <xf numFmtId="49" fontId="8" fillId="0" borderId="2">
      <alignment horizontal="left" vertical="top" shrinkToFit="1"/>
    </xf>
    <xf numFmtId="4" fontId="8" fillId="3" borderId="2">
      <alignment horizontal="right" vertical="top" shrinkToFit="1"/>
    </xf>
    <xf numFmtId="0" fontId="5" fillId="0" borderId="3"/>
    <xf numFmtId="0" fontId="5" fillId="0" borderId="1">
      <alignment horizontal="left" vertical="top" wrapText="1"/>
    </xf>
    <xf numFmtId="0" fontId="6" fillId="0" borderId="1"/>
    <xf numFmtId="0" fontId="6" fillId="0" borderId="1"/>
    <xf numFmtId="0" fontId="6" fillId="0" borderId="1"/>
    <xf numFmtId="0" fontId="6" fillId="0" borderId="1"/>
    <xf numFmtId="0" fontId="4" fillId="0" borderId="1"/>
    <xf numFmtId="0" fontId="8" fillId="0" borderId="2">
      <alignment horizontal="left" vertical="top" wrapText="1"/>
    </xf>
    <xf numFmtId="49" fontId="5" fillId="0" borderId="2">
      <alignment horizontal="left" vertical="top" shrinkToFit="1"/>
    </xf>
    <xf numFmtId="4" fontId="5" fillId="2" borderId="2">
      <alignment horizontal="right" vertical="top" shrinkToFit="1"/>
    </xf>
    <xf numFmtId="4" fontId="5" fillId="0" borderId="2">
      <alignment horizontal="right" vertical="top" shrinkToFit="1"/>
    </xf>
    <xf numFmtId="0" fontId="6" fillId="0" borderId="1"/>
  </cellStyleXfs>
  <cellXfs count="2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wrapText="1"/>
    </xf>
    <xf numFmtId="0" fontId="1" fillId="0" borderId="1" xfId="2" applyNumberFormat="1" applyProtection="1"/>
    <xf numFmtId="0" fontId="1" fillId="0" borderId="1" xfId="14" applyNumberFormat="1" applyProtection="1">
      <alignment horizontal="left" wrapText="1"/>
    </xf>
    <xf numFmtId="4" fontId="0" fillId="0" borderId="0" xfId="0" applyNumberFormat="1" applyProtection="1">
      <protection locked="0"/>
    </xf>
    <xf numFmtId="0" fontId="1" fillId="0" borderId="1" xfId="14" applyNumberFormat="1" applyProtection="1">
      <alignment horizontal="left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9" fillId="5" borderId="1" xfId="1" applyNumberFormat="1" applyFont="1" applyFill="1" applyAlignment="1" applyProtection="1">
      <alignment horizontal="center" wrapText="1"/>
    </xf>
    <xf numFmtId="0" fontId="10" fillId="5" borderId="1" xfId="1" applyFont="1" applyFill="1" applyAlignment="1">
      <alignment horizontal="center" wrapText="1"/>
    </xf>
    <xf numFmtId="0" fontId="11" fillId="5" borderId="0" xfId="0" applyFont="1" applyFill="1" applyAlignment="1">
      <alignment horizontal="center"/>
    </xf>
    <xf numFmtId="0" fontId="10" fillId="5" borderId="1" xfId="2" applyNumberFormat="1" applyFont="1" applyFill="1" applyProtection="1"/>
    <xf numFmtId="0" fontId="9" fillId="5" borderId="1" xfId="5" applyNumberFormat="1" applyFont="1" applyFill="1" applyProtection="1">
      <alignment horizontal="right"/>
    </xf>
    <xf numFmtId="0" fontId="9" fillId="5" borderId="1" xfId="5" applyFont="1" applyFill="1">
      <alignment horizontal="right"/>
    </xf>
    <xf numFmtId="0" fontId="10" fillId="5" borderId="2" xfId="6" applyNumberFormat="1" applyFont="1" applyFill="1" applyProtection="1">
      <alignment horizontal="center" vertical="center" wrapText="1"/>
    </xf>
    <xf numFmtId="0" fontId="10" fillId="5" borderId="2" xfId="6" applyNumberFormat="1" applyFont="1" applyFill="1" applyProtection="1">
      <alignment horizontal="center" vertical="center" wrapText="1"/>
    </xf>
    <xf numFmtId="0" fontId="10" fillId="5" borderId="2" xfId="6" applyFont="1" applyFill="1">
      <alignment horizontal="center" vertical="center" wrapText="1"/>
    </xf>
    <xf numFmtId="0" fontId="10" fillId="5" borderId="2" xfId="7" applyNumberFormat="1" applyFont="1" applyFill="1" applyAlignment="1" applyProtection="1">
      <alignment vertical="center" wrapText="1"/>
    </xf>
    <xf numFmtId="1" fontId="10" fillId="5" borderId="2" xfId="8" applyNumberFormat="1" applyFont="1" applyFill="1" applyProtection="1">
      <alignment horizontal="center" vertical="top" shrinkToFit="1"/>
    </xf>
    <xf numFmtId="4" fontId="9" fillId="5" borderId="2" xfId="9" applyNumberFormat="1" applyFont="1" applyFill="1" applyProtection="1">
      <alignment horizontal="right" vertical="top" shrinkToFit="1"/>
    </xf>
    <xf numFmtId="4" fontId="10" fillId="5" borderId="2" xfId="9" applyNumberFormat="1" applyFont="1" applyFill="1" applyProtection="1">
      <alignment horizontal="right" vertical="top" shrinkToFit="1"/>
    </xf>
    <xf numFmtId="10" fontId="9" fillId="5" borderId="2" xfId="10" applyNumberFormat="1" applyFont="1" applyFill="1" applyProtection="1">
      <alignment horizontal="right" vertical="top" shrinkToFit="1"/>
    </xf>
    <xf numFmtId="0" fontId="10" fillId="5" borderId="2" xfId="7" applyNumberFormat="1" applyFont="1" applyFill="1" applyProtection="1">
      <alignment vertical="top" wrapText="1"/>
    </xf>
    <xf numFmtId="0" fontId="10" fillId="5" borderId="2" xfId="31" applyNumberFormat="1" applyFont="1" applyFill="1" applyProtection="1">
      <alignment horizontal="left" vertical="top" wrapText="1"/>
    </xf>
    <xf numFmtId="49" fontId="10" fillId="5" borderId="2" xfId="32" applyNumberFormat="1" applyFont="1" applyFill="1" applyProtection="1">
      <alignment horizontal="center" vertical="top" shrinkToFit="1"/>
    </xf>
    <xf numFmtId="4" fontId="10" fillId="5" borderId="2" xfId="33" applyNumberFormat="1" applyFont="1" applyFill="1" applyProtection="1">
      <alignment horizontal="right" vertical="top" shrinkToFit="1"/>
    </xf>
    <xf numFmtId="4" fontId="12" fillId="6" borderId="2" xfId="33" applyNumberFormat="1" applyFont="1" applyProtection="1">
      <alignment horizontal="right" vertical="top" shrinkToFit="1"/>
    </xf>
  </cellXfs>
  <cellStyles count="48">
    <cellStyle name="br" xfId="17"/>
    <cellStyle name="br 2" xfId="40"/>
    <cellStyle name="col" xfId="16"/>
    <cellStyle name="col 2" xfId="39"/>
    <cellStyle name="st22" xfId="26"/>
    <cellStyle name="style0" xfId="18"/>
    <cellStyle name="td" xfId="19"/>
    <cellStyle name="tr" xfId="15"/>
    <cellStyle name="tr 2" xfId="38"/>
    <cellStyle name="xl21" xfId="20"/>
    <cellStyle name="xl22" xfId="6"/>
    <cellStyle name="xl22 2" xfId="29"/>
    <cellStyle name="xl23" xfId="21"/>
    <cellStyle name="xl23 2" xfId="30"/>
    <cellStyle name="xl24" xfId="2"/>
    <cellStyle name="xl24 2" xfId="36"/>
    <cellStyle name="xl25" xfId="8"/>
    <cellStyle name="xl25 2" xfId="42"/>
    <cellStyle name="xl26" xfId="11"/>
    <cellStyle name="xl26 2" xfId="34"/>
    <cellStyle name="xl27" xfId="22"/>
    <cellStyle name="xl27 2" xfId="35"/>
    <cellStyle name="xl28" xfId="12"/>
    <cellStyle name="xl28 2" xfId="28"/>
    <cellStyle name="xl29" xfId="1"/>
    <cellStyle name="xl29 2" xfId="37"/>
    <cellStyle name="xl30" xfId="14"/>
    <cellStyle name="xl30 2" xfId="27"/>
    <cellStyle name="xl31" xfId="23"/>
    <cellStyle name="xl31 2" xfId="43"/>
    <cellStyle name="xl32" xfId="13"/>
    <cellStyle name="xl32 2" xfId="31"/>
    <cellStyle name="xl33" xfId="3"/>
    <cellStyle name="xl33 2" xfId="44"/>
    <cellStyle name="xl34" xfId="4"/>
    <cellStyle name="xl34 2" xfId="32"/>
    <cellStyle name="xl35" xfId="5"/>
    <cellStyle name="xl35 2" xfId="45"/>
    <cellStyle name="xl36" xfId="24"/>
    <cellStyle name="xl36 2" xfId="33"/>
    <cellStyle name="xl37" xfId="7"/>
    <cellStyle name="xl37 2" xfId="46"/>
    <cellStyle name="xl38" xfId="9"/>
    <cellStyle name="xl39" xfId="10"/>
    <cellStyle name="Обычный" xfId="0" builtinId="0"/>
    <cellStyle name="Обычный 2" xfId="25"/>
    <cellStyle name="Обычный 3" xfId="41"/>
    <cellStyle name="Обычный 4" xfId="4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8"/>
  <sheetViews>
    <sheetView showGridLines="0" tabSelected="1" zoomScaleNormal="100" zoomScaleSheetLayoutView="100" workbookViewId="0">
      <pane ySplit="5" topLeftCell="A6" activePane="bottomLeft" state="frozen"/>
      <selection pane="bottomLeft" activeCell="AJ10" sqref="AJ9:AJ10"/>
    </sheetView>
  </sheetViews>
  <sheetFormatPr defaultRowHeight="15" x14ac:dyDescent="0.25"/>
  <cols>
    <col min="1" max="1" width="87.5703125" style="1" customWidth="1"/>
    <col min="2" max="3" width="7.7109375" style="1" hidden="1" customWidth="1"/>
    <col min="4" max="4" width="10.7109375" style="1" hidden="1" customWidth="1"/>
    <col min="5" max="5" width="7.7109375" style="1" hidden="1" customWidth="1"/>
    <col min="6" max="6" width="9.5703125" style="1" hidden="1" customWidth="1"/>
    <col min="7" max="7" width="21.7109375" style="1" hidden="1" customWidth="1"/>
    <col min="8" max="13" width="9.140625" style="1" hidden="1"/>
    <col min="14" max="14" width="18.7109375" style="1" customWidth="1"/>
    <col min="15" max="34" width="9.140625" style="1" hidden="1"/>
    <col min="35" max="35" width="9.140625" style="1" customWidth="1"/>
    <col min="36" max="36" width="15" style="1" bestFit="1" customWidth="1"/>
    <col min="37" max="37" width="9.140625" style="1"/>
    <col min="38" max="38" width="11.42578125" style="1" bestFit="1" customWidth="1"/>
    <col min="39" max="16384" width="9.140625" style="1"/>
  </cols>
  <sheetData>
    <row r="1" spans="1:38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8" ht="50.25" customHeight="1" x14ac:dyDescent="0.25">
      <c r="A2" s="9" t="s">
        <v>51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2"/>
      <c r="AG2" s="12"/>
      <c r="AH2" s="12"/>
      <c r="AI2" s="3"/>
    </row>
    <row r="3" spans="1:38" ht="28.5" customHeight="1" x14ac:dyDescent="0.25">
      <c r="A3" s="13" t="s">
        <v>10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3"/>
    </row>
    <row r="4" spans="1:38" ht="38.25" customHeight="1" x14ac:dyDescent="0.25">
      <c r="A4" s="15" t="s">
        <v>11</v>
      </c>
      <c r="B4" s="15" t="s">
        <v>0</v>
      </c>
      <c r="C4" s="15" t="s">
        <v>1</v>
      </c>
      <c r="D4" s="15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6</v>
      </c>
      <c r="J4" s="15" t="s">
        <v>6</v>
      </c>
      <c r="K4" s="15" t="s">
        <v>6</v>
      </c>
      <c r="L4" s="15" t="s">
        <v>6</v>
      </c>
      <c r="M4" s="15" t="s">
        <v>6</v>
      </c>
      <c r="N4" s="15" t="s">
        <v>20</v>
      </c>
      <c r="O4" s="15" t="s">
        <v>6</v>
      </c>
      <c r="P4" s="15" t="s">
        <v>6</v>
      </c>
      <c r="Q4" s="15" t="s">
        <v>6</v>
      </c>
      <c r="R4" s="15" t="s">
        <v>6</v>
      </c>
      <c r="S4" s="15" t="s">
        <v>6</v>
      </c>
      <c r="T4" s="15" t="s">
        <v>6</v>
      </c>
      <c r="U4" s="15" t="s">
        <v>6</v>
      </c>
      <c r="V4" s="15" t="s">
        <v>6</v>
      </c>
      <c r="W4" s="15" t="s">
        <v>6</v>
      </c>
      <c r="X4" s="15" t="s">
        <v>6</v>
      </c>
      <c r="Y4" s="16" t="s">
        <v>6</v>
      </c>
      <c r="Z4" s="15" t="s">
        <v>6</v>
      </c>
      <c r="AA4" s="15" t="s">
        <v>6</v>
      </c>
      <c r="AB4" s="15" t="s">
        <v>6</v>
      </c>
      <c r="AC4" s="15" t="s">
        <v>6</v>
      </c>
      <c r="AD4" s="15" t="s">
        <v>6</v>
      </c>
      <c r="AE4" s="16" t="s">
        <v>6</v>
      </c>
      <c r="AF4" s="15" t="s">
        <v>6</v>
      </c>
      <c r="AG4" s="15" t="s">
        <v>6</v>
      </c>
      <c r="AH4" s="15" t="s">
        <v>6</v>
      </c>
      <c r="AI4" s="3"/>
    </row>
    <row r="5" spans="1:38" ht="18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6"/>
      <c r="Z5" s="17"/>
      <c r="AA5" s="17"/>
      <c r="AB5" s="17"/>
      <c r="AC5" s="17"/>
      <c r="AD5" s="17"/>
      <c r="AE5" s="16"/>
      <c r="AF5" s="17"/>
      <c r="AG5" s="17"/>
      <c r="AH5" s="17"/>
      <c r="AI5" s="3"/>
    </row>
    <row r="6" spans="1:38" ht="37.5" customHeight="1" x14ac:dyDescent="0.25">
      <c r="A6" s="18" t="s">
        <v>12</v>
      </c>
      <c r="B6" s="19" t="s">
        <v>7</v>
      </c>
      <c r="C6" s="19" t="s">
        <v>8</v>
      </c>
      <c r="D6" s="19" t="s">
        <v>9</v>
      </c>
      <c r="E6" s="19" t="s">
        <v>7</v>
      </c>
      <c r="F6" s="19" t="s">
        <v>7</v>
      </c>
      <c r="G6" s="19"/>
      <c r="H6" s="19"/>
      <c r="I6" s="19"/>
      <c r="J6" s="19"/>
      <c r="K6" s="19"/>
      <c r="L6" s="19"/>
      <c r="M6" s="20">
        <v>0</v>
      </c>
      <c r="N6" s="21">
        <v>235628951.75999999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  <c r="AD6" s="20">
        <v>0</v>
      </c>
      <c r="AE6" s="20">
        <v>0</v>
      </c>
      <c r="AF6" s="20">
        <v>0</v>
      </c>
      <c r="AG6" s="22">
        <v>0</v>
      </c>
      <c r="AH6" s="20">
        <v>0</v>
      </c>
      <c r="AI6" s="3"/>
      <c r="AJ6" s="5"/>
    </row>
    <row r="7" spans="1:38" ht="36" x14ac:dyDescent="0.25">
      <c r="A7" s="23" t="s">
        <v>16</v>
      </c>
      <c r="B7" s="19" t="s">
        <v>7</v>
      </c>
      <c r="C7" s="19" t="s">
        <v>8</v>
      </c>
      <c r="D7" s="19" t="s">
        <v>9</v>
      </c>
      <c r="E7" s="19" t="s">
        <v>7</v>
      </c>
      <c r="F7" s="19" t="s">
        <v>7</v>
      </c>
      <c r="G7" s="19"/>
      <c r="H7" s="19"/>
      <c r="I7" s="19"/>
      <c r="J7" s="19"/>
      <c r="K7" s="19"/>
      <c r="L7" s="19"/>
      <c r="M7" s="21">
        <v>0</v>
      </c>
      <c r="N7" s="21">
        <v>110638597.53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  <c r="AD7" s="20">
        <v>0</v>
      </c>
      <c r="AE7" s="20">
        <v>0</v>
      </c>
      <c r="AF7" s="20"/>
      <c r="AG7" s="22"/>
      <c r="AH7" s="20"/>
      <c r="AI7" s="3"/>
    </row>
    <row r="8" spans="1:38" ht="54" x14ac:dyDescent="0.25">
      <c r="A8" s="23" t="s">
        <v>17</v>
      </c>
      <c r="B8" s="19" t="s">
        <v>7</v>
      </c>
      <c r="C8" s="19" t="s">
        <v>8</v>
      </c>
      <c r="D8" s="19" t="s">
        <v>9</v>
      </c>
      <c r="E8" s="19" t="s">
        <v>7</v>
      </c>
      <c r="F8" s="19" t="s">
        <v>7</v>
      </c>
      <c r="G8" s="19"/>
      <c r="H8" s="19"/>
      <c r="I8" s="19"/>
      <c r="J8" s="19"/>
      <c r="K8" s="19"/>
      <c r="L8" s="19"/>
      <c r="M8" s="21">
        <v>0</v>
      </c>
      <c r="N8" s="21">
        <v>170861817.38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/>
      <c r="AG8" s="22"/>
      <c r="AH8" s="20"/>
      <c r="AI8" s="3"/>
    </row>
    <row r="9" spans="1:38" ht="36" x14ac:dyDescent="0.25">
      <c r="A9" s="23" t="s">
        <v>21</v>
      </c>
      <c r="B9" s="19"/>
      <c r="C9" s="19"/>
      <c r="D9" s="19"/>
      <c r="E9" s="19"/>
      <c r="F9" s="19"/>
      <c r="G9" s="19">
        <v>0</v>
      </c>
      <c r="H9" s="19">
        <v>0</v>
      </c>
      <c r="I9" s="19">
        <v>0</v>
      </c>
      <c r="J9" s="19">
        <v>19821337</v>
      </c>
      <c r="K9" s="19">
        <v>19262300</v>
      </c>
      <c r="L9" s="19">
        <v>17800000</v>
      </c>
      <c r="M9" s="21">
        <v>19821337</v>
      </c>
      <c r="N9" s="21">
        <v>23667476</v>
      </c>
      <c r="O9" s="20">
        <v>0</v>
      </c>
      <c r="P9" s="20">
        <v>0</v>
      </c>
      <c r="Q9" s="20">
        <v>19821337</v>
      </c>
      <c r="R9" s="20">
        <v>19262300</v>
      </c>
      <c r="S9" s="20">
        <v>17800000</v>
      </c>
      <c r="T9" s="20">
        <v>19821337</v>
      </c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2"/>
      <c r="AH9" s="20"/>
      <c r="AI9" s="3"/>
    </row>
    <row r="10" spans="1:38" ht="27.75" customHeight="1" x14ac:dyDescent="0.25">
      <c r="A10" s="18" t="s">
        <v>13</v>
      </c>
      <c r="B10" s="19" t="s">
        <v>7</v>
      </c>
      <c r="C10" s="19" t="s">
        <v>8</v>
      </c>
      <c r="D10" s="19" t="s">
        <v>9</v>
      </c>
      <c r="E10" s="19" t="s">
        <v>7</v>
      </c>
      <c r="F10" s="19" t="s">
        <v>7</v>
      </c>
      <c r="G10" s="19"/>
      <c r="H10" s="19"/>
      <c r="I10" s="19"/>
      <c r="J10" s="19"/>
      <c r="K10" s="19"/>
      <c r="L10" s="19"/>
      <c r="M10" s="20">
        <v>0</v>
      </c>
      <c r="N10" s="21">
        <v>4315629.09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2">
        <v>0</v>
      </c>
      <c r="AH10" s="20">
        <v>0</v>
      </c>
      <c r="AI10" s="3"/>
    </row>
    <row r="11" spans="1:38" ht="30" customHeight="1" x14ac:dyDescent="0.25">
      <c r="A11" s="18" t="s">
        <v>18</v>
      </c>
      <c r="B11" s="19" t="s">
        <v>7</v>
      </c>
      <c r="C11" s="19" t="s">
        <v>8</v>
      </c>
      <c r="D11" s="19" t="s">
        <v>9</v>
      </c>
      <c r="E11" s="19" t="s">
        <v>7</v>
      </c>
      <c r="F11" s="19" t="s">
        <v>7</v>
      </c>
      <c r="G11" s="19"/>
      <c r="H11" s="19"/>
      <c r="I11" s="19"/>
      <c r="J11" s="19"/>
      <c r="K11" s="19"/>
      <c r="L11" s="19"/>
      <c r="M11" s="21">
        <v>0</v>
      </c>
      <c r="N11" s="21">
        <v>6019316.2699999996</v>
      </c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2"/>
      <c r="AH11" s="20"/>
      <c r="AI11" s="3"/>
    </row>
    <row r="12" spans="1:38" ht="57.75" customHeight="1" x14ac:dyDescent="0.25">
      <c r="A12" s="18" t="s">
        <v>19</v>
      </c>
      <c r="B12" s="19" t="s">
        <v>7</v>
      </c>
      <c r="C12" s="19" t="s">
        <v>8</v>
      </c>
      <c r="D12" s="19" t="s">
        <v>9</v>
      </c>
      <c r="E12" s="19" t="s">
        <v>7</v>
      </c>
      <c r="F12" s="19" t="s">
        <v>7</v>
      </c>
      <c r="G12" s="19"/>
      <c r="H12" s="19"/>
      <c r="I12" s="19"/>
      <c r="J12" s="19"/>
      <c r="K12" s="19"/>
      <c r="L12" s="19"/>
      <c r="M12" s="21">
        <v>0</v>
      </c>
      <c r="N12" s="21">
        <v>17161226.170000002</v>
      </c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2"/>
      <c r="AH12" s="20"/>
      <c r="AI12" s="3"/>
    </row>
    <row r="13" spans="1:38" ht="46.5" customHeight="1" x14ac:dyDescent="0.25">
      <c r="A13" s="18" t="s">
        <v>14</v>
      </c>
      <c r="B13" s="19" t="s">
        <v>7</v>
      </c>
      <c r="C13" s="19" t="s">
        <v>8</v>
      </c>
      <c r="D13" s="19" t="s">
        <v>9</v>
      </c>
      <c r="E13" s="19" t="s">
        <v>7</v>
      </c>
      <c r="F13" s="19" t="s">
        <v>7</v>
      </c>
      <c r="G13" s="19"/>
      <c r="H13" s="19"/>
      <c r="I13" s="19"/>
      <c r="J13" s="19"/>
      <c r="K13" s="19"/>
      <c r="L13" s="19"/>
      <c r="M13" s="20">
        <v>0</v>
      </c>
      <c r="N13" s="21">
        <v>7035721.4299999997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2">
        <v>0</v>
      </c>
      <c r="AH13" s="20">
        <v>0</v>
      </c>
      <c r="AI13" s="3"/>
      <c r="AJ13" s="5"/>
    </row>
    <row r="14" spans="1:38" ht="36" x14ac:dyDescent="0.25">
      <c r="A14" s="23" t="s">
        <v>22</v>
      </c>
      <c r="B14" s="19"/>
      <c r="C14" s="19"/>
      <c r="D14" s="19"/>
      <c r="E14" s="19"/>
      <c r="F14" s="19"/>
      <c r="G14" s="19">
        <v>0</v>
      </c>
      <c r="H14" s="19">
        <v>0</v>
      </c>
      <c r="I14" s="19">
        <v>0</v>
      </c>
      <c r="J14" s="19">
        <v>24973920</v>
      </c>
      <c r="K14" s="19">
        <v>21200000</v>
      </c>
      <c r="L14" s="19">
        <v>19944800</v>
      </c>
      <c r="M14" s="21">
        <v>24973920</v>
      </c>
      <c r="N14" s="21">
        <v>31484044</v>
      </c>
      <c r="O14" s="20">
        <v>0</v>
      </c>
      <c r="P14" s="20">
        <v>0</v>
      </c>
      <c r="Q14" s="20">
        <v>24973920</v>
      </c>
      <c r="R14" s="20">
        <v>21200000</v>
      </c>
      <c r="S14" s="20">
        <v>19944800</v>
      </c>
      <c r="T14" s="20">
        <v>24973920</v>
      </c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2"/>
      <c r="AH14" s="20"/>
      <c r="AI14" s="3"/>
    </row>
    <row r="15" spans="1:38" ht="36" x14ac:dyDescent="0.25">
      <c r="A15" s="23" t="s">
        <v>23</v>
      </c>
      <c r="B15" s="19"/>
      <c r="C15" s="19"/>
      <c r="D15" s="19"/>
      <c r="E15" s="19"/>
      <c r="F15" s="19"/>
      <c r="G15" s="19">
        <v>0</v>
      </c>
      <c r="H15" s="19">
        <v>0</v>
      </c>
      <c r="I15" s="19">
        <v>0</v>
      </c>
      <c r="J15" s="19">
        <v>89409940</v>
      </c>
      <c r="K15" s="19">
        <v>76409200</v>
      </c>
      <c r="L15" s="19">
        <v>74200000</v>
      </c>
      <c r="M15" s="21">
        <v>89409940</v>
      </c>
      <c r="N15" s="21">
        <v>125748373.33</v>
      </c>
      <c r="O15" s="20">
        <v>0</v>
      </c>
      <c r="P15" s="20">
        <v>0</v>
      </c>
      <c r="Q15" s="20">
        <v>89409940</v>
      </c>
      <c r="R15" s="20">
        <v>76409200</v>
      </c>
      <c r="S15" s="20">
        <v>74200000</v>
      </c>
      <c r="T15" s="20">
        <v>89409940</v>
      </c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2"/>
      <c r="AH15" s="20"/>
      <c r="AI15" s="3"/>
    </row>
    <row r="16" spans="1:38" ht="59.25" customHeight="1" x14ac:dyDescent="0.25">
      <c r="A16" s="18" t="s">
        <v>15</v>
      </c>
      <c r="B16" s="19" t="s">
        <v>7</v>
      </c>
      <c r="C16" s="19" t="s">
        <v>8</v>
      </c>
      <c r="D16" s="19" t="s">
        <v>9</v>
      </c>
      <c r="E16" s="19" t="s">
        <v>7</v>
      </c>
      <c r="F16" s="19" t="s">
        <v>7</v>
      </c>
      <c r="G16" s="19"/>
      <c r="H16" s="19"/>
      <c r="I16" s="19"/>
      <c r="J16" s="19"/>
      <c r="K16" s="19"/>
      <c r="L16" s="19"/>
      <c r="M16" s="20">
        <v>0</v>
      </c>
      <c r="N16" s="21">
        <v>25603495.84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2">
        <v>0</v>
      </c>
      <c r="AH16" s="20">
        <v>0</v>
      </c>
      <c r="AI16" s="3"/>
      <c r="AJ16" s="5"/>
      <c r="AL16" s="5"/>
    </row>
    <row r="17" spans="1:35" ht="54" x14ac:dyDescent="0.25">
      <c r="A17" s="24" t="s">
        <v>24</v>
      </c>
      <c r="B17" s="25"/>
      <c r="C17" s="25"/>
      <c r="D17" s="25"/>
      <c r="E17" s="25"/>
      <c r="F17" s="25"/>
      <c r="G17" s="26">
        <v>0</v>
      </c>
      <c r="H17" s="26">
        <v>0</v>
      </c>
      <c r="I17" s="26">
        <v>0</v>
      </c>
      <c r="J17" s="26">
        <v>18550942.91</v>
      </c>
      <c r="K17" s="26">
        <v>14188259</v>
      </c>
      <c r="L17" s="26">
        <v>11663171</v>
      </c>
      <c r="M17" s="26">
        <v>18550942.91</v>
      </c>
      <c r="N17" s="26">
        <v>26683996.260000002</v>
      </c>
      <c r="O17" s="27">
        <v>0</v>
      </c>
      <c r="P17" s="27">
        <v>0</v>
      </c>
      <c r="Q17" s="27">
        <v>18550942.91</v>
      </c>
      <c r="R17" s="27">
        <v>14188259</v>
      </c>
      <c r="S17" s="27">
        <v>11663171</v>
      </c>
      <c r="T17" s="27">
        <v>18550942.91</v>
      </c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2"/>
      <c r="AH17" s="20"/>
      <c r="AI17" s="3"/>
    </row>
    <row r="18" spans="1:35" ht="54" x14ac:dyDescent="0.25">
      <c r="A18" s="24" t="s">
        <v>25</v>
      </c>
      <c r="B18" s="25"/>
      <c r="C18" s="25"/>
      <c r="D18" s="25"/>
      <c r="E18" s="25"/>
      <c r="F18" s="25"/>
      <c r="G18" s="26">
        <v>0</v>
      </c>
      <c r="H18" s="26">
        <v>0</v>
      </c>
      <c r="I18" s="26">
        <v>0</v>
      </c>
      <c r="J18" s="26">
        <v>14247924.689999999</v>
      </c>
      <c r="K18" s="26">
        <v>12514475</v>
      </c>
      <c r="L18" s="26">
        <v>9976770</v>
      </c>
      <c r="M18" s="26">
        <v>14247924.689999999</v>
      </c>
      <c r="N18" s="26">
        <f>16941317.49-18044.69</f>
        <v>16923272.799999997</v>
      </c>
      <c r="O18" s="27">
        <v>0</v>
      </c>
      <c r="P18" s="27">
        <v>0</v>
      </c>
      <c r="Q18" s="27">
        <v>14247924.689999999</v>
      </c>
      <c r="R18" s="27">
        <v>12514475</v>
      </c>
      <c r="S18" s="27">
        <v>9976770</v>
      </c>
      <c r="T18" s="27">
        <v>14229880</v>
      </c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2"/>
      <c r="AH18" s="20"/>
      <c r="AI18" s="3"/>
    </row>
    <row r="19" spans="1:35" ht="54" x14ac:dyDescent="0.25">
      <c r="A19" s="24" t="s">
        <v>26</v>
      </c>
      <c r="B19" s="25"/>
      <c r="C19" s="25"/>
      <c r="D19" s="25"/>
      <c r="E19" s="25"/>
      <c r="F19" s="25"/>
      <c r="G19" s="26">
        <v>0</v>
      </c>
      <c r="H19" s="26">
        <v>0</v>
      </c>
      <c r="I19" s="26">
        <v>0</v>
      </c>
      <c r="J19" s="26">
        <v>14750073.1</v>
      </c>
      <c r="K19" s="26">
        <v>12471923</v>
      </c>
      <c r="L19" s="26">
        <v>9914787</v>
      </c>
      <c r="M19" s="26">
        <v>14750073.1</v>
      </c>
      <c r="N19" s="26">
        <f>21866246.4-14560.69</f>
        <v>21851685.709999997</v>
      </c>
      <c r="O19" s="27">
        <v>0</v>
      </c>
      <c r="P19" s="27">
        <v>0</v>
      </c>
      <c r="Q19" s="27">
        <v>14750073.1</v>
      </c>
      <c r="R19" s="27">
        <v>12471923</v>
      </c>
      <c r="S19" s="27">
        <v>9914787</v>
      </c>
      <c r="T19" s="27">
        <v>14735512.41</v>
      </c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2"/>
      <c r="AH19" s="20"/>
      <c r="AI19" s="3"/>
    </row>
    <row r="20" spans="1:35" ht="54" x14ac:dyDescent="0.25">
      <c r="A20" s="24" t="s">
        <v>27</v>
      </c>
      <c r="B20" s="25"/>
      <c r="C20" s="25"/>
      <c r="D20" s="25"/>
      <c r="E20" s="25"/>
      <c r="F20" s="25"/>
      <c r="G20" s="26">
        <v>0</v>
      </c>
      <c r="H20" s="26">
        <v>0</v>
      </c>
      <c r="I20" s="26">
        <v>0</v>
      </c>
      <c r="J20" s="26">
        <v>13860873.720000001</v>
      </c>
      <c r="K20" s="26">
        <v>10439785</v>
      </c>
      <c r="L20" s="26">
        <v>7853887</v>
      </c>
      <c r="M20" s="26">
        <v>13860873.720000001</v>
      </c>
      <c r="N20" s="26">
        <f>15361392.97-1884.38</f>
        <v>15359508.59</v>
      </c>
      <c r="O20" s="27">
        <v>0</v>
      </c>
      <c r="P20" s="27">
        <v>0</v>
      </c>
      <c r="Q20" s="27">
        <v>13860873.720000001</v>
      </c>
      <c r="R20" s="27">
        <v>10439785</v>
      </c>
      <c r="S20" s="27">
        <v>7853887</v>
      </c>
      <c r="T20" s="27">
        <v>13858989.34</v>
      </c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2"/>
      <c r="AH20" s="20"/>
      <c r="AI20" s="3"/>
    </row>
    <row r="21" spans="1:35" ht="36" x14ac:dyDescent="0.25">
      <c r="A21" s="24" t="s">
        <v>28</v>
      </c>
      <c r="B21" s="25"/>
      <c r="C21" s="25"/>
      <c r="D21" s="25"/>
      <c r="E21" s="25"/>
      <c r="F21" s="25"/>
      <c r="G21" s="26">
        <v>0</v>
      </c>
      <c r="H21" s="26">
        <v>0</v>
      </c>
      <c r="I21" s="26">
        <v>0</v>
      </c>
      <c r="J21" s="26">
        <v>31692111.949999999</v>
      </c>
      <c r="K21" s="26">
        <v>31966782</v>
      </c>
      <c r="L21" s="26">
        <v>32799684</v>
      </c>
      <c r="M21" s="26">
        <v>31692111.949999999</v>
      </c>
      <c r="N21" s="26">
        <f>40315657.56</f>
        <v>40315657.560000002</v>
      </c>
      <c r="O21" s="27">
        <v>0</v>
      </c>
      <c r="P21" s="27">
        <v>0</v>
      </c>
      <c r="Q21" s="27">
        <v>31692111.949999999</v>
      </c>
      <c r="R21" s="27">
        <v>31966782</v>
      </c>
      <c r="S21" s="27">
        <v>32799684</v>
      </c>
      <c r="T21" s="27">
        <v>31692111.949999999</v>
      </c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>
        <v>0</v>
      </c>
      <c r="AG21" s="22">
        <v>0</v>
      </c>
      <c r="AH21" s="20">
        <v>0</v>
      </c>
      <c r="AI21" s="3"/>
    </row>
    <row r="22" spans="1:35" ht="54" x14ac:dyDescent="0.25">
      <c r="A22" s="24" t="s">
        <v>29</v>
      </c>
      <c r="B22" s="25"/>
      <c r="C22" s="25"/>
      <c r="D22" s="25"/>
      <c r="E22" s="25"/>
      <c r="F22" s="25"/>
      <c r="G22" s="26">
        <v>0</v>
      </c>
      <c r="H22" s="26">
        <v>0</v>
      </c>
      <c r="I22" s="26">
        <v>0</v>
      </c>
      <c r="J22" s="26">
        <v>17957753.039999999</v>
      </c>
      <c r="K22" s="26">
        <v>16893751</v>
      </c>
      <c r="L22" s="26">
        <v>16999087</v>
      </c>
      <c r="M22" s="26">
        <v>17957753.039999999</v>
      </c>
      <c r="N22" s="26">
        <v>20629740.879999999</v>
      </c>
      <c r="O22" s="27">
        <v>0</v>
      </c>
      <c r="P22" s="27">
        <v>0</v>
      </c>
      <c r="Q22" s="27">
        <v>17957753.039999999</v>
      </c>
      <c r="R22" s="27">
        <v>16893751</v>
      </c>
      <c r="S22" s="27">
        <v>16999087</v>
      </c>
      <c r="T22" s="27">
        <v>17957753.039999999</v>
      </c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2"/>
      <c r="AH22" s="20"/>
      <c r="AI22" s="3"/>
    </row>
    <row r="23" spans="1:35" ht="36" x14ac:dyDescent="0.25">
      <c r="A23" s="24" t="s">
        <v>30</v>
      </c>
      <c r="B23" s="25"/>
      <c r="C23" s="25"/>
      <c r="D23" s="25"/>
      <c r="E23" s="25"/>
      <c r="F23" s="25"/>
      <c r="G23" s="26">
        <v>0</v>
      </c>
      <c r="H23" s="26">
        <v>0</v>
      </c>
      <c r="I23" s="26">
        <v>0</v>
      </c>
      <c r="J23" s="26">
        <v>13358125.08</v>
      </c>
      <c r="K23" s="26">
        <v>12776169</v>
      </c>
      <c r="L23" s="26">
        <v>12993359</v>
      </c>
      <c r="M23" s="26">
        <v>13358125.08</v>
      </c>
      <c r="N23" s="26">
        <v>16413117.279999999</v>
      </c>
      <c r="O23" s="27">
        <v>0</v>
      </c>
      <c r="P23" s="27">
        <v>0</v>
      </c>
      <c r="Q23" s="27">
        <v>13358125.08</v>
      </c>
      <c r="R23" s="27">
        <v>12776169</v>
      </c>
      <c r="S23" s="27">
        <v>12993359</v>
      </c>
      <c r="T23" s="27">
        <v>13358125.08</v>
      </c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2"/>
      <c r="AH23" s="20"/>
      <c r="AI23" s="3"/>
    </row>
    <row r="24" spans="1:35" ht="36" x14ac:dyDescent="0.25">
      <c r="A24" s="24" t="s">
        <v>31</v>
      </c>
      <c r="B24" s="25"/>
      <c r="C24" s="25"/>
      <c r="D24" s="25"/>
      <c r="E24" s="25"/>
      <c r="F24" s="25"/>
      <c r="G24" s="26">
        <v>0</v>
      </c>
      <c r="H24" s="26">
        <v>0</v>
      </c>
      <c r="I24" s="26">
        <v>0</v>
      </c>
      <c r="J24" s="26">
        <v>8930926.3300000001</v>
      </c>
      <c r="K24" s="26">
        <v>8415768</v>
      </c>
      <c r="L24" s="26">
        <v>8532448</v>
      </c>
      <c r="M24" s="26">
        <v>8930926.3300000001</v>
      </c>
      <c r="N24" s="26">
        <v>10969119.390000001</v>
      </c>
      <c r="O24" s="27">
        <v>0</v>
      </c>
      <c r="P24" s="27">
        <v>0</v>
      </c>
      <c r="Q24" s="27">
        <v>8930926.3300000001</v>
      </c>
      <c r="R24" s="27">
        <v>8415768</v>
      </c>
      <c r="S24" s="27">
        <v>8532448</v>
      </c>
      <c r="T24" s="27">
        <v>8930926.3300000001</v>
      </c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2"/>
      <c r="AH24" s="20"/>
      <c r="AI24" s="3"/>
    </row>
    <row r="25" spans="1:35" ht="36" x14ac:dyDescent="0.25">
      <c r="A25" s="24" t="s">
        <v>32</v>
      </c>
      <c r="B25" s="25"/>
      <c r="C25" s="25"/>
      <c r="D25" s="25"/>
      <c r="E25" s="25"/>
      <c r="F25" s="25"/>
      <c r="G25" s="26">
        <v>0</v>
      </c>
      <c r="H25" s="26">
        <v>0</v>
      </c>
      <c r="I25" s="26">
        <v>0</v>
      </c>
      <c r="J25" s="26">
        <v>13579571.82</v>
      </c>
      <c r="K25" s="26">
        <v>14062219</v>
      </c>
      <c r="L25" s="26">
        <v>14290762</v>
      </c>
      <c r="M25" s="26">
        <v>13579571.82</v>
      </c>
      <c r="N25" s="26">
        <v>15443995.810000001</v>
      </c>
      <c r="O25" s="27">
        <v>0</v>
      </c>
      <c r="P25" s="27">
        <v>0</v>
      </c>
      <c r="Q25" s="27">
        <v>13579571.82</v>
      </c>
      <c r="R25" s="27">
        <v>14062219</v>
      </c>
      <c r="S25" s="27">
        <v>14290762</v>
      </c>
      <c r="T25" s="27">
        <v>13579571.82</v>
      </c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2"/>
      <c r="AH25" s="20"/>
      <c r="AI25" s="3"/>
    </row>
    <row r="26" spans="1:35" ht="36" x14ac:dyDescent="0.25">
      <c r="A26" s="24" t="s">
        <v>33</v>
      </c>
      <c r="B26" s="25"/>
      <c r="C26" s="25"/>
      <c r="D26" s="25"/>
      <c r="E26" s="25"/>
      <c r="F26" s="25"/>
      <c r="G26" s="26">
        <v>0</v>
      </c>
      <c r="H26" s="26">
        <v>0</v>
      </c>
      <c r="I26" s="26">
        <v>0</v>
      </c>
      <c r="J26" s="26">
        <v>13305598.15</v>
      </c>
      <c r="K26" s="26">
        <v>13640340</v>
      </c>
      <c r="L26" s="26">
        <v>13881843</v>
      </c>
      <c r="M26" s="26">
        <v>13305598.15</v>
      </c>
      <c r="N26" s="26">
        <v>16557167.039999999</v>
      </c>
      <c r="O26" s="27">
        <v>0</v>
      </c>
      <c r="P26" s="27">
        <v>0</v>
      </c>
      <c r="Q26" s="27">
        <v>13305598.15</v>
      </c>
      <c r="R26" s="27">
        <v>13640340</v>
      </c>
      <c r="S26" s="27">
        <v>13881843</v>
      </c>
      <c r="T26" s="27">
        <v>13305598.15</v>
      </c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2"/>
      <c r="AH26" s="20"/>
      <c r="AI26" s="3"/>
    </row>
    <row r="27" spans="1:35" ht="36" x14ac:dyDescent="0.25">
      <c r="A27" s="24" t="s">
        <v>34</v>
      </c>
      <c r="B27" s="25"/>
      <c r="C27" s="25"/>
      <c r="D27" s="25"/>
      <c r="E27" s="25"/>
      <c r="F27" s="25"/>
      <c r="G27" s="26">
        <v>0</v>
      </c>
      <c r="H27" s="26">
        <v>0</v>
      </c>
      <c r="I27" s="26">
        <v>0</v>
      </c>
      <c r="J27" s="26">
        <v>16753923.34</v>
      </c>
      <c r="K27" s="26">
        <v>16486461</v>
      </c>
      <c r="L27" s="26">
        <v>16746279</v>
      </c>
      <c r="M27" s="26">
        <v>16753923.34</v>
      </c>
      <c r="N27" s="26">
        <v>20640907.77</v>
      </c>
      <c r="O27" s="27">
        <v>0</v>
      </c>
      <c r="P27" s="27">
        <v>0</v>
      </c>
      <c r="Q27" s="27">
        <v>16753923.34</v>
      </c>
      <c r="R27" s="27">
        <v>16486461</v>
      </c>
      <c r="S27" s="27">
        <v>16746279</v>
      </c>
      <c r="T27" s="27">
        <v>16753923.34</v>
      </c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2"/>
      <c r="AH27" s="20"/>
      <c r="AI27" s="3"/>
    </row>
    <row r="28" spans="1:35" ht="36" x14ac:dyDescent="0.25">
      <c r="A28" s="24" t="s">
        <v>35</v>
      </c>
      <c r="B28" s="25"/>
      <c r="C28" s="25"/>
      <c r="D28" s="25"/>
      <c r="E28" s="25"/>
      <c r="F28" s="25"/>
      <c r="G28" s="26">
        <v>0</v>
      </c>
      <c r="H28" s="26">
        <v>0</v>
      </c>
      <c r="I28" s="26">
        <v>0</v>
      </c>
      <c r="J28" s="26">
        <v>39002676.68</v>
      </c>
      <c r="K28" s="26">
        <v>43763256</v>
      </c>
      <c r="L28" s="26">
        <v>44610023</v>
      </c>
      <c r="M28" s="26">
        <v>39002676.68</v>
      </c>
      <c r="N28" s="26">
        <v>45869160.990000002</v>
      </c>
      <c r="O28" s="27">
        <v>0</v>
      </c>
      <c r="P28" s="27">
        <v>0</v>
      </c>
      <c r="Q28" s="27">
        <v>39002676.68</v>
      </c>
      <c r="R28" s="27">
        <v>43763256</v>
      </c>
      <c r="S28" s="27">
        <v>44610023</v>
      </c>
      <c r="T28" s="27">
        <v>39002676.68</v>
      </c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2"/>
      <c r="AH28" s="20"/>
      <c r="AI28" s="3"/>
    </row>
    <row r="29" spans="1:35" ht="36" x14ac:dyDescent="0.25">
      <c r="A29" s="24" t="s">
        <v>36</v>
      </c>
      <c r="B29" s="25"/>
      <c r="C29" s="25"/>
      <c r="D29" s="25"/>
      <c r="E29" s="25"/>
      <c r="F29" s="25"/>
      <c r="G29" s="26">
        <v>0</v>
      </c>
      <c r="H29" s="26">
        <v>0</v>
      </c>
      <c r="I29" s="26">
        <v>0</v>
      </c>
      <c r="J29" s="26">
        <v>15645976.220000001</v>
      </c>
      <c r="K29" s="26">
        <v>16727016</v>
      </c>
      <c r="L29" s="26">
        <v>17018869</v>
      </c>
      <c r="M29" s="26">
        <v>15645976.220000001</v>
      </c>
      <c r="N29" s="26">
        <v>18270994.359999999</v>
      </c>
      <c r="O29" s="27">
        <v>0</v>
      </c>
      <c r="P29" s="27">
        <v>0</v>
      </c>
      <c r="Q29" s="27">
        <v>15645976.220000001</v>
      </c>
      <c r="R29" s="27">
        <v>16727016</v>
      </c>
      <c r="S29" s="27">
        <v>17018869</v>
      </c>
      <c r="T29" s="27">
        <v>15645976.220000001</v>
      </c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2"/>
      <c r="AH29" s="20"/>
      <c r="AI29" s="3"/>
    </row>
    <row r="30" spans="1:35" ht="36" x14ac:dyDescent="0.25">
      <c r="A30" s="24" t="s">
        <v>37</v>
      </c>
      <c r="B30" s="25"/>
      <c r="C30" s="25"/>
      <c r="D30" s="25"/>
      <c r="E30" s="25"/>
      <c r="F30" s="25"/>
      <c r="G30" s="26">
        <v>3657523</v>
      </c>
      <c r="H30" s="26">
        <v>3657523</v>
      </c>
      <c r="I30" s="26">
        <v>0</v>
      </c>
      <c r="J30" s="26">
        <v>15027601.74</v>
      </c>
      <c r="K30" s="26">
        <v>10610805</v>
      </c>
      <c r="L30" s="26">
        <v>10808945</v>
      </c>
      <c r="M30" s="26">
        <v>16615512.130000001</v>
      </c>
      <c r="N30" s="26">
        <v>12780423</v>
      </c>
      <c r="O30" s="27">
        <v>0</v>
      </c>
      <c r="P30" s="27">
        <v>-1587910.39</v>
      </c>
      <c r="Q30" s="27">
        <v>15027601.74</v>
      </c>
      <c r="R30" s="27">
        <v>10610805</v>
      </c>
      <c r="S30" s="27">
        <v>10808945</v>
      </c>
      <c r="T30" s="27">
        <v>16615512.130000001</v>
      </c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2"/>
      <c r="AH30" s="20"/>
      <c r="AI30" s="3"/>
    </row>
    <row r="31" spans="1:35" ht="36" x14ac:dyDescent="0.25">
      <c r="A31" s="24" t="s">
        <v>38</v>
      </c>
      <c r="B31" s="25"/>
      <c r="C31" s="25"/>
      <c r="D31" s="25"/>
      <c r="E31" s="25"/>
      <c r="F31" s="25"/>
      <c r="G31" s="26">
        <v>0</v>
      </c>
      <c r="H31" s="26">
        <v>0</v>
      </c>
      <c r="I31" s="26">
        <v>0</v>
      </c>
      <c r="J31" s="26">
        <v>14607482.91</v>
      </c>
      <c r="K31" s="26">
        <v>13340674</v>
      </c>
      <c r="L31" s="26">
        <v>13551219</v>
      </c>
      <c r="M31" s="26">
        <v>14607482.91</v>
      </c>
      <c r="N31" s="26">
        <v>19965015.289999999</v>
      </c>
      <c r="O31" s="27">
        <v>0</v>
      </c>
      <c r="P31" s="27">
        <v>0</v>
      </c>
      <c r="Q31" s="27">
        <v>14607482.91</v>
      </c>
      <c r="R31" s="27">
        <v>13340674</v>
      </c>
      <c r="S31" s="27">
        <v>13551219</v>
      </c>
      <c r="T31" s="27">
        <v>14607482.91</v>
      </c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2"/>
      <c r="AH31" s="20"/>
      <c r="AI31" s="3"/>
    </row>
    <row r="32" spans="1:35" ht="36" x14ac:dyDescent="0.25">
      <c r="A32" s="24" t="s">
        <v>39</v>
      </c>
      <c r="B32" s="25"/>
      <c r="C32" s="25"/>
      <c r="D32" s="25"/>
      <c r="E32" s="25"/>
      <c r="F32" s="25"/>
      <c r="G32" s="26">
        <v>0</v>
      </c>
      <c r="H32" s="26">
        <v>0</v>
      </c>
      <c r="I32" s="26">
        <v>0</v>
      </c>
      <c r="J32" s="26">
        <v>8808031.2200000007</v>
      </c>
      <c r="K32" s="26">
        <v>8867715</v>
      </c>
      <c r="L32" s="26">
        <v>9005439</v>
      </c>
      <c r="M32" s="26">
        <v>8808031.2200000007</v>
      </c>
      <c r="N32" s="26">
        <v>10768499.9</v>
      </c>
      <c r="O32" s="27">
        <v>0</v>
      </c>
      <c r="P32" s="27">
        <v>0</v>
      </c>
      <c r="Q32" s="27">
        <v>8808031.2200000007</v>
      </c>
      <c r="R32" s="27">
        <v>8867715</v>
      </c>
      <c r="S32" s="27">
        <v>9005439</v>
      </c>
      <c r="T32" s="27">
        <v>8808031.2200000007</v>
      </c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2"/>
      <c r="AH32" s="20"/>
      <c r="AI32" s="3"/>
    </row>
    <row r="33" spans="1:35" ht="36" x14ac:dyDescent="0.25">
      <c r="A33" s="24" t="s">
        <v>40</v>
      </c>
      <c r="B33" s="25"/>
      <c r="C33" s="25"/>
      <c r="D33" s="25"/>
      <c r="E33" s="25"/>
      <c r="F33" s="25"/>
      <c r="G33" s="26">
        <v>0</v>
      </c>
      <c r="H33" s="26">
        <v>0</v>
      </c>
      <c r="I33" s="26">
        <v>0</v>
      </c>
      <c r="J33" s="26">
        <v>35223600.100000001</v>
      </c>
      <c r="K33" s="26">
        <v>31595687</v>
      </c>
      <c r="L33" s="26">
        <v>32184329</v>
      </c>
      <c r="M33" s="26">
        <v>35223600.100000001</v>
      </c>
      <c r="N33" s="26">
        <v>44761972.479999997</v>
      </c>
      <c r="O33" s="27">
        <v>0</v>
      </c>
      <c r="P33" s="27">
        <v>0</v>
      </c>
      <c r="Q33" s="27">
        <v>35223600.100000001</v>
      </c>
      <c r="R33" s="27">
        <v>31595687</v>
      </c>
      <c r="S33" s="27">
        <v>32184329</v>
      </c>
      <c r="T33" s="27">
        <v>35223600.100000001</v>
      </c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2"/>
      <c r="AH33" s="20"/>
      <c r="AI33" s="3"/>
    </row>
    <row r="34" spans="1:35" ht="54" x14ac:dyDescent="0.25">
      <c r="A34" s="24" t="s">
        <v>41</v>
      </c>
      <c r="B34" s="25"/>
      <c r="C34" s="25"/>
      <c r="D34" s="25"/>
      <c r="E34" s="25"/>
      <c r="F34" s="25"/>
      <c r="G34" s="26">
        <v>0</v>
      </c>
      <c r="H34" s="26">
        <v>0</v>
      </c>
      <c r="I34" s="26">
        <v>0</v>
      </c>
      <c r="J34" s="26">
        <v>33688268.270000003</v>
      </c>
      <c r="K34" s="26">
        <v>30555161</v>
      </c>
      <c r="L34" s="26">
        <v>28449526</v>
      </c>
      <c r="M34" s="26">
        <v>33688683.270000003</v>
      </c>
      <c r="N34" s="26">
        <f>40669385.61+89461.5-31104.64</f>
        <v>40727742.469999999</v>
      </c>
      <c r="O34" s="27">
        <v>0</v>
      </c>
      <c r="P34" s="27">
        <v>-415</v>
      </c>
      <c r="Q34" s="27">
        <v>33688268.270000003</v>
      </c>
      <c r="R34" s="27">
        <v>30555161</v>
      </c>
      <c r="S34" s="27">
        <v>28449526</v>
      </c>
      <c r="T34" s="27">
        <v>33657578.630000003</v>
      </c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2"/>
      <c r="AH34" s="20"/>
      <c r="AI34" s="3"/>
    </row>
    <row r="35" spans="1:35" ht="54" x14ac:dyDescent="0.25">
      <c r="A35" s="24" t="s">
        <v>42</v>
      </c>
      <c r="B35" s="25"/>
      <c r="C35" s="25"/>
      <c r="D35" s="25"/>
      <c r="E35" s="25"/>
      <c r="F35" s="25"/>
      <c r="G35" s="26">
        <v>0</v>
      </c>
      <c r="H35" s="26">
        <v>0</v>
      </c>
      <c r="I35" s="26">
        <v>0</v>
      </c>
      <c r="J35" s="26">
        <v>79403154.159999996</v>
      </c>
      <c r="K35" s="26">
        <v>72768186</v>
      </c>
      <c r="L35" s="26">
        <v>72058249</v>
      </c>
      <c r="M35" s="26">
        <v>79403154.159999996</v>
      </c>
      <c r="N35" s="26">
        <f>102658049.04+373657.8-690720.19</f>
        <v>102340986.65000001</v>
      </c>
      <c r="O35" s="27">
        <v>0</v>
      </c>
      <c r="P35" s="27">
        <v>0</v>
      </c>
      <c r="Q35" s="27">
        <v>79403154.159999996</v>
      </c>
      <c r="R35" s="27">
        <v>72768186</v>
      </c>
      <c r="S35" s="27">
        <v>72058249</v>
      </c>
      <c r="T35" s="27">
        <v>78712433.969999999</v>
      </c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2"/>
      <c r="AH35" s="20"/>
      <c r="AI35" s="3"/>
    </row>
    <row r="36" spans="1:35" ht="54" x14ac:dyDescent="0.25">
      <c r="A36" s="24" t="s">
        <v>43</v>
      </c>
      <c r="B36" s="25"/>
      <c r="C36" s="25"/>
      <c r="D36" s="25"/>
      <c r="E36" s="25"/>
      <c r="F36" s="25"/>
      <c r="G36" s="26">
        <v>0</v>
      </c>
      <c r="H36" s="26">
        <v>0</v>
      </c>
      <c r="I36" s="26">
        <v>0</v>
      </c>
      <c r="J36" s="26">
        <v>24352818.489999998</v>
      </c>
      <c r="K36" s="26">
        <v>20193183</v>
      </c>
      <c r="L36" s="26">
        <v>17868377</v>
      </c>
      <c r="M36" s="26">
        <v>24352818.489999998</v>
      </c>
      <c r="N36" s="26">
        <f>30526501.21+23162.9</f>
        <v>30549664.109999999</v>
      </c>
      <c r="O36" s="27">
        <v>0</v>
      </c>
      <c r="P36" s="27">
        <v>0</v>
      </c>
      <c r="Q36" s="27">
        <v>24352818.489999998</v>
      </c>
      <c r="R36" s="27">
        <v>20193183</v>
      </c>
      <c r="S36" s="27">
        <v>17868377</v>
      </c>
      <c r="T36" s="27">
        <v>24352818.489999998</v>
      </c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2"/>
      <c r="AH36" s="20"/>
      <c r="AI36" s="3"/>
    </row>
    <row r="37" spans="1:35" ht="54" x14ac:dyDescent="0.25">
      <c r="A37" s="24" t="s">
        <v>44</v>
      </c>
      <c r="B37" s="25"/>
      <c r="C37" s="25"/>
      <c r="D37" s="25"/>
      <c r="E37" s="25"/>
      <c r="F37" s="25"/>
      <c r="G37" s="26">
        <v>0</v>
      </c>
      <c r="H37" s="26">
        <v>0</v>
      </c>
      <c r="I37" s="26">
        <v>0</v>
      </c>
      <c r="J37" s="26">
        <v>47661254.969999999</v>
      </c>
      <c r="K37" s="26">
        <v>36586569</v>
      </c>
      <c r="L37" s="26">
        <v>34659748</v>
      </c>
      <c r="M37" s="26">
        <v>47661254.969999999</v>
      </c>
      <c r="N37" s="26">
        <f>48324918.41+46325.8</f>
        <v>48371244.209999993</v>
      </c>
      <c r="O37" s="27">
        <v>0</v>
      </c>
      <c r="P37" s="27">
        <v>0</v>
      </c>
      <c r="Q37" s="27">
        <v>47661254.969999999</v>
      </c>
      <c r="R37" s="27">
        <v>36586569</v>
      </c>
      <c r="S37" s="27">
        <v>34659748</v>
      </c>
      <c r="T37" s="27">
        <v>47602977.539999999</v>
      </c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2"/>
      <c r="AH37" s="20"/>
      <c r="AI37" s="3"/>
    </row>
    <row r="38" spans="1:35" ht="54" x14ac:dyDescent="0.25">
      <c r="A38" s="24" t="s">
        <v>45</v>
      </c>
      <c r="B38" s="25"/>
      <c r="C38" s="25"/>
      <c r="D38" s="25"/>
      <c r="E38" s="25"/>
      <c r="F38" s="25"/>
      <c r="G38" s="26">
        <v>0</v>
      </c>
      <c r="H38" s="26">
        <v>0</v>
      </c>
      <c r="I38" s="26">
        <v>0</v>
      </c>
      <c r="J38" s="26">
        <v>123253989.52</v>
      </c>
      <c r="K38" s="26">
        <v>108098702</v>
      </c>
      <c r="L38" s="26">
        <v>109596232</v>
      </c>
      <c r="M38" s="26">
        <v>123253989.52</v>
      </c>
      <c r="N38" s="26">
        <f>196891450.16+152015.2-810238.23</f>
        <v>196233227.13</v>
      </c>
      <c r="O38" s="27">
        <v>0</v>
      </c>
      <c r="P38" s="27">
        <v>0</v>
      </c>
      <c r="Q38" s="27">
        <v>123253989.52</v>
      </c>
      <c r="R38" s="27">
        <v>108098702</v>
      </c>
      <c r="S38" s="27">
        <v>109596232</v>
      </c>
      <c r="T38" s="27">
        <v>119869443.84</v>
      </c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2"/>
      <c r="AH38" s="20"/>
      <c r="AI38" s="3"/>
    </row>
    <row r="39" spans="1:35" ht="54" x14ac:dyDescent="0.25">
      <c r="A39" s="24" t="s">
        <v>46</v>
      </c>
      <c r="B39" s="25"/>
      <c r="C39" s="25"/>
      <c r="D39" s="25"/>
      <c r="E39" s="25"/>
      <c r="F39" s="25"/>
      <c r="G39" s="26">
        <v>0</v>
      </c>
      <c r="H39" s="26">
        <v>0</v>
      </c>
      <c r="I39" s="26">
        <v>0</v>
      </c>
      <c r="J39" s="26">
        <v>27949827.260000002</v>
      </c>
      <c r="K39" s="26">
        <v>24751922</v>
      </c>
      <c r="L39" s="26">
        <v>22630154</v>
      </c>
      <c r="M39" s="26">
        <v>27949827.260000002</v>
      </c>
      <c r="N39" s="26">
        <f>35785969.3+35507.2-713.02</f>
        <v>35820763.479999997</v>
      </c>
      <c r="O39" s="27">
        <v>0</v>
      </c>
      <c r="P39" s="27">
        <v>0</v>
      </c>
      <c r="Q39" s="27">
        <v>27949827.260000002</v>
      </c>
      <c r="R39" s="27">
        <v>24751922</v>
      </c>
      <c r="S39" s="27">
        <v>22630154</v>
      </c>
      <c r="T39" s="27">
        <v>27949114.239999998</v>
      </c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2"/>
      <c r="AH39" s="20"/>
      <c r="AI39" s="3"/>
    </row>
    <row r="40" spans="1:35" ht="54" x14ac:dyDescent="0.25">
      <c r="A40" s="24" t="s">
        <v>47</v>
      </c>
      <c r="B40" s="25"/>
      <c r="C40" s="25"/>
      <c r="D40" s="25"/>
      <c r="E40" s="25"/>
      <c r="F40" s="25"/>
      <c r="G40" s="26">
        <v>0</v>
      </c>
      <c r="H40" s="26">
        <v>0</v>
      </c>
      <c r="I40" s="26">
        <v>0</v>
      </c>
      <c r="J40" s="26">
        <v>31899469.629999999</v>
      </c>
      <c r="K40" s="26">
        <v>26186397</v>
      </c>
      <c r="L40" s="26">
        <v>23975419</v>
      </c>
      <c r="M40" s="26">
        <v>31899469.629999999</v>
      </c>
      <c r="N40" s="26">
        <f>47643292.82+41887.4</f>
        <v>47685180.219999999</v>
      </c>
      <c r="O40" s="27">
        <v>0</v>
      </c>
      <c r="P40" s="27">
        <v>0</v>
      </c>
      <c r="Q40" s="27">
        <v>31899469.629999999</v>
      </c>
      <c r="R40" s="27">
        <v>26186397</v>
      </c>
      <c r="S40" s="27">
        <v>23975419</v>
      </c>
      <c r="T40" s="27">
        <v>31899469.629999999</v>
      </c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2"/>
      <c r="AH40" s="20"/>
      <c r="AI40" s="3"/>
    </row>
    <row r="41" spans="1:35" ht="54" x14ac:dyDescent="0.25">
      <c r="A41" s="24" t="s">
        <v>48</v>
      </c>
      <c r="B41" s="25"/>
      <c r="C41" s="25"/>
      <c r="D41" s="25"/>
      <c r="E41" s="25"/>
      <c r="F41" s="25"/>
      <c r="G41" s="26">
        <v>1332121.2</v>
      </c>
      <c r="H41" s="26">
        <v>1332121.2</v>
      </c>
      <c r="I41" s="26">
        <v>0</v>
      </c>
      <c r="J41" s="26">
        <v>39421997.399999999</v>
      </c>
      <c r="K41" s="26">
        <v>36571462</v>
      </c>
      <c r="L41" s="26">
        <v>34584122</v>
      </c>
      <c r="M41" s="26">
        <v>39755027.899999999</v>
      </c>
      <c r="N41" s="26">
        <f>45381355.59+27462.6</f>
        <v>45408818.190000005</v>
      </c>
      <c r="O41" s="27">
        <v>0</v>
      </c>
      <c r="P41" s="27">
        <v>-333030.5</v>
      </c>
      <c r="Q41" s="27">
        <v>39421997.399999999</v>
      </c>
      <c r="R41" s="27">
        <v>36571462</v>
      </c>
      <c r="S41" s="27">
        <v>34584122</v>
      </c>
      <c r="T41" s="27">
        <v>39755027.899999999</v>
      </c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2"/>
      <c r="AH41" s="20"/>
      <c r="AI41" s="3"/>
    </row>
    <row r="42" spans="1:35" ht="54" x14ac:dyDescent="0.25">
      <c r="A42" s="24" t="s">
        <v>49</v>
      </c>
      <c r="B42" s="25"/>
      <c r="C42" s="25"/>
      <c r="D42" s="25"/>
      <c r="E42" s="25"/>
      <c r="F42" s="25"/>
      <c r="G42" s="26">
        <v>0</v>
      </c>
      <c r="H42" s="26">
        <v>0</v>
      </c>
      <c r="I42" s="26">
        <v>0</v>
      </c>
      <c r="J42" s="26">
        <v>16158120.220000001</v>
      </c>
      <c r="K42" s="26">
        <v>15345325</v>
      </c>
      <c r="L42" s="26">
        <v>15345325</v>
      </c>
      <c r="M42" s="26">
        <v>16158120.220000001</v>
      </c>
      <c r="N42" s="26">
        <v>19975123.32</v>
      </c>
      <c r="O42" s="27">
        <v>0</v>
      </c>
      <c r="P42" s="27">
        <v>0</v>
      </c>
      <c r="Q42" s="27">
        <v>16158120.220000001</v>
      </c>
      <c r="R42" s="27">
        <v>15345325</v>
      </c>
      <c r="S42" s="27">
        <v>15345325</v>
      </c>
      <c r="T42" s="27">
        <v>16158120.220000001</v>
      </c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2"/>
      <c r="AH42" s="20"/>
      <c r="AI42" s="3"/>
    </row>
    <row r="43" spans="1:35" ht="36" x14ac:dyDescent="0.25">
      <c r="A43" s="24" t="s">
        <v>50</v>
      </c>
      <c r="B43" s="25"/>
      <c r="C43" s="25"/>
      <c r="D43" s="25"/>
      <c r="E43" s="25"/>
      <c r="F43" s="25"/>
      <c r="G43" s="26">
        <v>0</v>
      </c>
      <c r="H43" s="26">
        <v>0</v>
      </c>
      <c r="I43" s="26">
        <v>0</v>
      </c>
      <c r="J43" s="26">
        <v>17506093.039999999</v>
      </c>
      <c r="K43" s="26">
        <v>19779639</v>
      </c>
      <c r="L43" s="26">
        <v>19779639</v>
      </c>
      <c r="M43" s="26">
        <v>17506093.039999999</v>
      </c>
      <c r="N43" s="26">
        <v>22684085.420000002</v>
      </c>
      <c r="O43" s="27">
        <v>0</v>
      </c>
      <c r="P43" s="27">
        <v>0</v>
      </c>
      <c r="Q43" s="27">
        <v>17506093.039999999</v>
      </c>
      <c r="R43" s="27">
        <v>19779639</v>
      </c>
      <c r="S43" s="27">
        <v>19779639</v>
      </c>
      <c r="T43" s="27">
        <v>17506093.039999999</v>
      </c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>
        <v>0</v>
      </c>
      <c r="AG43" s="22">
        <v>0</v>
      </c>
      <c r="AH43" s="20">
        <v>0</v>
      </c>
      <c r="AI43" s="3"/>
    </row>
    <row r="44" spans="1:35" ht="31.5" customHeight="1" x14ac:dyDescent="0.25"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2">
        <v>0</v>
      </c>
      <c r="AH44" s="20">
        <v>0</v>
      </c>
      <c r="AI44" s="3"/>
    </row>
    <row r="45" spans="1:35" ht="30" customHeight="1" x14ac:dyDescent="0.25"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2">
        <v>0</v>
      </c>
      <c r="AH45" s="20">
        <v>0</v>
      </c>
      <c r="AI45" s="3"/>
    </row>
    <row r="46" spans="1:35" ht="12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 t="s">
        <v>6</v>
      </c>
      <c r="Z46" s="3"/>
      <c r="AA46" s="3"/>
      <c r="AB46" s="3"/>
      <c r="AC46" s="3"/>
      <c r="AD46" s="3"/>
      <c r="AE46" s="3" t="s">
        <v>6</v>
      </c>
      <c r="AF46" s="3"/>
      <c r="AG46" s="3"/>
      <c r="AH46" s="3"/>
      <c r="AI46" s="3"/>
    </row>
    <row r="47" spans="1:35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4"/>
      <c r="AG47" s="4"/>
      <c r="AH47" s="4"/>
      <c r="AI47" s="3"/>
    </row>
    <row r="48" spans="1:35" x14ac:dyDescent="0.25">
      <c r="N48" s="5"/>
    </row>
    <row r="49" spans="14:31" x14ac:dyDescent="0.25">
      <c r="N49" s="5"/>
      <c r="O49" s="5">
        <f t="shared" ref="O49:AE49" si="0">SUM(O6:O45)</f>
        <v>0</v>
      </c>
      <c r="P49" s="5">
        <f t="shared" si="0"/>
        <v>-1921355.89</v>
      </c>
      <c r="Q49" s="5">
        <f t="shared" si="0"/>
        <v>880803382.96000004</v>
      </c>
      <c r="R49" s="5">
        <f t="shared" si="0"/>
        <v>796469131</v>
      </c>
      <c r="S49" s="5">
        <f t="shared" si="0"/>
        <v>773722492</v>
      </c>
      <c r="T49" s="5">
        <f t="shared" si="0"/>
        <v>878524888.13</v>
      </c>
      <c r="U49" s="5">
        <f t="shared" si="0"/>
        <v>0</v>
      </c>
      <c r="V49" s="5">
        <f t="shared" si="0"/>
        <v>0</v>
      </c>
      <c r="W49" s="5">
        <f t="shared" si="0"/>
        <v>0</v>
      </c>
      <c r="X49" s="5">
        <f t="shared" si="0"/>
        <v>0</v>
      </c>
      <c r="Y49" s="5">
        <f t="shared" si="0"/>
        <v>0</v>
      </c>
      <c r="Z49" s="5">
        <f t="shared" si="0"/>
        <v>0</v>
      </c>
      <c r="AA49" s="5">
        <f t="shared" si="0"/>
        <v>0</v>
      </c>
      <c r="AB49" s="5">
        <f t="shared" si="0"/>
        <v>0</v>
      </c>
      <c r="AC49" s="5">
        <f t="shared" si="0"/>
        <v>0</v>
      </c>
      <c r="AD49" s="5">
        <f t="shared" si="0"/>
        <v>0</v>
      </c>
      <c r="AE49" s="5">
        <f t="shared" si="0"/>
        <v>0</v>
      </c>
    </row>
    <row r="53" spans="14:31" x14ac:dyDescent="0.25">
      <c r="N53" s="5"/>
      <c r="O53" s="5" t="e">
        <f>O49-#REF!</f>
        <v>#REF!</v>
      </c>
      <c r="P53" s="5" t="e">
        <f>P49-#REF!</f>
        <v>#REF!</v>
      </c>
      <c r="Q53" s="5" t="e">
        <f>Q49-#REF!</f>
        <v>#REF!</v>
      </c>
      <c r="R53" s="5" t="e">
        <f>R49-#REF!</f>
        <v>#REF!</v>
      </c>
      <c r="S53" s="5" t="e">
        <f>S49-#REF!</f>
        <v>#REF!</v>
      </c>
      <c r="T53" s="5" t="e">
        <f>T49-#REF!</f>
        <v>#REF!</v>
      </c>
      <c r="U53" s="5" t="e">
        <f>U49-#REF!</f>
        <v>#REF!</v>
      </c>
      <c r="V53" s="5" t="e">
        <f>V49-#REF!</f>
        <v>#REF!</v>
      </c>
      <c r="W53" s="5" t="e">
        <f>W49-#REF!</f>
        <v>#REF!</v>
      </c>
      <c r="X53" s="5" t="e">
        <f>X49-#REF!</f>
        <v>#REF!</v>
      </c>
      <c r="Y53" s="5" t="e">
        <f>Y49-#REF!</f>
        <v>#REF!</v>
      </c>
      <c r="Z53" s="5" t="e">
        <f>Z49-#REF!</f>
        <v>#REF!</v>
      </c>
      <c r="AA53" s="5" t="e">
        <f>AA49-#REF!</f>
        <v>#REF!</v>
      </c>
      <c r="AB53" s="5" t="e">
        <f>AB49-#REF!</f>
        <v>#REF!</v>
      </c>
      <c r="AC53" s="5" t="e">
        <f>AC49-#REF!</f>
        <v>#REF!</v>
      </c>
      <c r="AD53" s="5" t="e">
        <f>AD49-#REF!</f>
        <v>#REF!</v>
      </c>
      <c r="AE53" s="5" t="e">
        <f>AE49-#REF!</f>
        <v>#REF!</v>
      </c>
    </row>
    <row r="56" spans="14:31" x14ac:dyDescent="0.25">
      <c r="N56" s="5"/>
    </row>
    <row r="58" spans="14:31" x14ac:dyDescent="0.25">
      <c r="N58" s="5"/>
      <c r="O58" s="5" t="e">
        <f>#REF!-#REF!</f>
        <v>#REF!</v>
      </c>
      <c r="P58" s="5" t="e">
        <f>#REF!-#REF!</f>
        <v>#REF!</v>
      </c>
      <c r="Q58" s="5" t="e">
        <f>#REF!-#REF!</f>
        <v>#REF!</v>
      </c>
      <c r="R58" s="5" t="e">
        <f>#REF!-#REF!</f>
        <v>#REF!</v>
      </c>
      <c r="S58" s="5" t="e">
        <f>#REF!-#REF!</f>
        <v>#REF!</v>
      </c>
      <c r="T58" s="5" t="e">
        <f>#REF!-#REF!</f>
        <v>#REF!</v>
      </c>
      <c r="U58" s="5" t="e">
        <f>#REF!-#REF!</f>
        <v>#REF!</v>
      </c>
      <c r="V58" s="5" t="e">
        <f>#REF!-#REF!</f>
        <v>#REF!</v>
      </c>
      <c r="W58" s="5" t="e">
        <f>#REF!-#REF!</f>
        <v>#REF!</v>
      </c>
      <c r="X58" s="5" t="e">
        <f>#REF!-#REF!</f>
        <v>#REF!</v>
      </c>
      <c r="Y58" s="5" t="e">
        <f>#REF!-#REF!</f>
        <v>#REF!</v>
      </c>
      <c r="Z58" s="5" t="e">
        <f>#REF!-#REF!</f>
        <v>#REF!</v>
      </c>
      <c r="AA58" s="5" t="e">
        <f>#REF!-#REF!</f>
        <v>#REF!</v>
      </c>
      <c r="AB58" s="5" t="e">
        <f>#REF!-#REF!</f>
        <v>#REF!</v>
      </c>
      <c r="AC58" s="5" t="e">
        <f>#REF!-#REF!</f>
        <v>#REF!</v>
      </c>
      <c r="AD58" s="5" t="e">
        <f>#REF!-#REF!</f>
        <v>#REF!</v>
      </c>
      <c r="AE58" s="5" t="e">
        <f>#REF!-#REF!</f>
        <v>#REF!</v>
      </c>
    </row>
  </sheetData>
  <mergeCells count="36">
    <mergeCell ref="J4:J5"/>
    <mergeCell ref="K4:K5"/>
    <mergeCell ref="L4:L5"/>
    <mergeCell ref="M4:M5"/>
    <mergeCell ref="Q4:Q5"/>
    <mergeCell ref="R4:R5"/>
    <mergeCell ref="S4:S5"/>
    <mergeCell ref="T4:T5"/>
    <mergeCell ref="A1:N1"/>
    <mergeCell ref="A3:AH3"/>
    <mergeCell ref="A2:AE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A47:AE47"/>
    <mergeCell ref="AF4:AF5"/>
    <mergeCell ref="AG4:AG5"/>
    <mergeCell ref="AH4:AH5"/>
    <mergeCell ref="AA4:AA5"/>
    <mergeCell ref="AB4:AB5"/>
    <mergeCell ref="AC4:AC5"/>
    <mergeCell ref="AD4:AD5"/>
    <mergeCell ref="U4:U5"/>
    <mergeCell ref="Z4:Z5"/>
    <mergeCell ref="N4:N5"/>
    <mergeCell ref="O4:O5"/>
    <mergeCell ref="V4:V5"/>
    <mergeCell ref="W4:W5"/>
    <mergeCell ref="X4:X5"/>
    <mergeCell ref="P4:P5"/>
  </mergeCells>
  <pageMargins left="0.98425196850393704" right="0.98425196850393704" top="0.59055118110236227" bottom="0.59055118110236227" header="0.39370078740157483" footer="0.39370078740157483"/>
  <pageSetup paperSize="9" scale="69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SQUERY_ANAL_ISP_BUDG&lt;/Code&gt;&#10;  &lt;ObjectCode&gt;SQUERY_ANAL_ISP_BUDG&lt;/ObjectCode&gt;&#10;  &lt;DocName&gt;Вариант 1(Аналитический отчет по исполнению бюджета с произвольной группировкой)&lt;/DocName&gt;&#10;  &lt;VariantName&gt;Вариант 1&lt;/VariantName&gt;&#10;  &lt;VariantLink&gt;16509616&lt;/VariantLink&gt;&#10;  &lt;ReportCode&gt;96E55C39596A4CD4A44813CCCA1FDD&lt;/ReportCode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AD7EF30B-6638-410E-8D73-75F5F23A246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DESKTOP-CAPDGMK\FinUpr</dc:creator>
  <cp:lastModifiedBy>FunUpr</cp:lastModifiedBy>
  <cp:lastPrinted>2025-02-18T08:15:32Z</cp:lastPrinted>
  <dcterms:created xsi:type="dcterms:W3CDTF">2024-01-19T05:53:35Z</dcterms:created>
  <dcterms:modified xsi:type="dcterms:W3CDTF">2025-02-18T08:15:46Z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1(Аналитический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Вариант 1(3).xlsx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23.1.1401.256104333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server-n</vt:lpwstr>
  </property>
  <property fmtid="{D5CDD505-2E9C-101B-9397-08002B2CF9AE}" pid="8" name="База">
    <vt:lpwstr>bud2023</vt:lpwstr>
  </property>
  <property fmtid="{D5CDD505-2E9C-101B-9397-08002B2CF9AE}" pid="9" name="Пользователь">
    <vt:lpwstr>лепихинаев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